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695" windowHeight="8355" activeTab="1"/>
  </bookViews>
  <sheets>
    <sheet name="ОснПок ЭлЭн факт2015" sheetId="4" r:id="rId1"/>
    <sheet name="расх ЭлЭн факт2015" sheetId="3" r:id="rId2"/>
  </sheets>
  <externalReferences>
    <externalReference r:id="rId3"/>
    <externalReference r:id="rId4"/>
  </externalReferences>
  <definedNames>
    <definedName name="_xlnm.Print_Area" localSheetId="0">'ОснПок ЭлЭн факт2015'!$A$1:$D$19</definedName>
    <definedName name="_xlnm.Print_Area" localSheetId="1">'расх ЭлЭн факт2015'!$A$1:$C$21</definedName>
  </definedNames>
  <calcPr calcId="145621"/>
</workbook>
</file>

<file path=xl/calcChain.xml><?xml version="1.0" encoding="utf-8"?>
<calcChain xmlns="http://schemas.openxmlformats.org/spreadsheetml/2006/main">
  <c r="C17" i="3" l="1"/>
  <c r="D11" i="4" l="1"/>
  <c r="C10" i="3" l="1"/>
  <c r="C19" i="3"/>
  <c r="C16" i="3"/>
  <c r="C15" i="3"/>
  <c r="C13" i="3"/>
  <c r="C12" i="3"/>
  <c r="C11" i="3" s="1"/>
  <c r="D16" i="4"/>
  <c r="D15" i="4"/>
  <c r="D13" i="4"/>
  <c r="D10" i="4"/>
  <c r="D12" i="4" s="1"/>
  <c r="D9" i="4"/>
  <c r="C14" i="3" l="1"/>
  <c r="A15" i="4" l="1"/>
  <c r="A16" i="4" l="1"/>
  <c r="A17" i="4" s="1"/>
  <c r="A18" i="4" s="1"/>
  <c r="A19" i="4" s="1"/>
  <c r="D19" i="4" l="1"/>
  <c r="D17" i="4" l="1"/>
  <c r="C20" i="3" s="1"/>
  <c r="D18" i="4" l="1"/>
  <c r="C18" i="3" l="1"/>
</calcChain>
</file>

<file path=xl/sharedStrings.xml><?xml version="1.0" encoding="utf-8"?>
<sst xmlns="http://schemas.openxmlformats.org/spreadsheetml/2006/main" count="62" uniqueCount="50">
  <si>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</si>
  <si>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</si>
  <si>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</si>
  <si>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</si>
  <si>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</si>
  <si>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</si>
  <si>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</si>
  <si>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</si>
  <si>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</si>
  <si>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</si>
  <si>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</si>
  <si>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</si>
  <si>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</si>
  <si>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</si>
  <si>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</si>
  <si>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</si>
  <si>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</si>
  <si>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</si>
  <si>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</si>
  <si>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</si>
  <si>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</si>
  <si>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</si>
  <si>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</si>
  <si>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</si>
  <si>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</si>
  <si>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</si>
  <si>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</si>
  <si>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</si>
  <si>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</si>
  <si>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</si>
  <si>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</si>
  <si>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</si>
  <si>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</si>
  <si>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</si>
  <si>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</si>
  <si>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</si>
  <si>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</si>
  <si>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</si>
  <si>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</si>
  <si>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</si>
  <si>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с.Малая Кема</t>
  </si>
  <si>
    <t>Валовая прибыль (убыток) от реализации электрической энергии
(п.5 - п.7)</t>
  </si>
  <si>
    <t>Необходимая валовая выручка от реализации электрической энергии</t>
  </si>
  <si>
    <t>Отчисления в страховые фонды</t>
  </si>
  <si>
    <t>7</t>
  </si>
  <si>
    <t xml:space="preserve">  в сфере электроснабжения за 2015 год</t>
  </si>
  <si>
    <t>Факт 2015г.</t>
  </si>
  <si>
    <t>Структура основных производственных расходов
КГУП "Примтеплоэнерго" за 2015 год 
 в сфере электроснабжения</t>
  </si>
  <si>
    <t>Факт за 2015 г.</t>
  </si>
  <si>
    <t xml:space="preserve">Внутрихозяйственный оборот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</si>
</sst>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61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8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8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0" fontId="11" fillId="2" borderId="0" xfId="0" applyFont="1" applyFill="1"/>
    <xf numFmtId="0" fontId="2" fillId="2" borderId="2" xfId="0" applyFont="1" applyFill="1" applyBorder="1" applyAlignment="1">
      <alignment horizontal="center" vertical="center"/>
    </xf>
    <xf numFmtId="165" fontId="2" fillId="2" borderId="0" xfId="2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13" fillId="2" borderId="0" xfId="0" applyFont="1" applyFill="1"/>
    <xf numFmtId="0" fontId="13" fillId="2" borderId="0" xfId="0" applyFont="1" applyFill="1" applyAlignment="1">
      <alignment horizontal="right"/>
    </xf>
    <xf numFmtId="164" fontId="2" fillId="0" borderId="2" xfId="1" applyNumberFormat="1" applyFont="1" applyFill="1" applyBorder="1" applyAlignment="1">
      <alignment horizontal="left" vertical="center" wrapText="1" indent="1"/>
    </xf>
    <xf numFmtId="0" fontId="4" fillId="2" borderId="2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  <xf numFmtId="43" fontId="8" fillId="2" borderId="0" xfId="0" applyNumberFormat="1" applyFont="1" applyFill="1"/>
    <xf numFmtId="164" fontId="8" fillId="2" borderId="0" xfId="0" applyNumberFormat="1" applyFont="1" applyFill="1"/>
    <xf numFmtId="164" fontId="2" fillId="0" borderId="2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 vertical="center"/>
    </xf>
    <xf numFmtId="43" fontId="6" fillId="0" borderId="2" xfId="0" quotePrefix="1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101;&#1082;&#1086;&#1085;&#1086;&#1084;&#1080;&#1095;&#1077;&#1089;&#1082;&#1080;&#1081;%20&#1086;&#1090;&#1076;&#1077;&#1083;/&#1041;&#1044;2015/&#1054;&#1058;&#1063;&#1045;&#1058;%202015/&#1054;&#1090;&#1095;&#1077;&#1090;%20&#1069;&#1083;&#1069;&#1085;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101;&#1082;&#1086;&#1085;&#1086;&#1084;&#1080;&#1095;&#1077;&#1089;&#1082;&#1080;&#1081;%20&#1086;&#1090;&#1076;&#1077;&#1083;/&#1041;&#1044;2015/&#1069;&#1082;&#1041;&#1076;&#1078;%202015/&#1054;&#1090;&#1095;&#1077;&#1090;%20&#1069;&#1041;%202015/&#1054;&#1090;&#1095;&#1077;&#1090;%20&#1069;&#1041;%20&#1069;&#1083;&#1069;&#1085;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для ДепТарифов)"/>
      <sheetName val="сводФИЛ"/>
      <sheetName val="СВОД"/>
      <sheetName val="ПртФ"/>
      <sheetName val="ЛсзФ"/>
      <sheetName val="ДнгФ"/>
      <sheetName val="Трн"/>
      <sheetName val="Амгу"/>
      <sheetName val="МКема"/>
      <sheetName val="Макс"/>
      <sheetName val="УстьС"/>
      <sheetName val="Светл"/>
      <sheetName val="ПеретычихаЕд"/>
      <sheetName val="Самарга"/>
      <sheetName val="Агзу"/>
      <sheetName val="свод ПОСЕЛЕНИЯ"/>
      <sheetName val="свод ПОСЕЛЕНИЯ (2)"/>
      <sheetName val="ДКут+Дерсу"/>
      <sheetName val="ДКут"/>
      <sheetName val="Дер"/>
      <sheetName val="Лим"/>
      <sheetName val="Мет"/>
      <sheetName val="МартПол"/>
      <sheetName val="Пол"/>
      <sheetName val="Поляны"/>
      <sheetName val="резер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X9">
            <v>957.57900000000006</v>
          </cell>
        </row>
        <row r="12">
          <cell r="X12">
            <v>934.02299999999991</v>
          </cell>
        </row>
        <row r="13">
          <cell r="X13">
            <v>100.22536700000001</v>
          </cell>
        </row>
        <row r="20">
          <cell r="X20">
            <v>597.15100000000007</v>
          </cell>
        </row>
        <row r="65">
          <cell r="X65">
            <v>7861.4733500000002</v>
          </cell>
        </row>
        <row r="71">
          <cell r="X71">
            <v>323.63684999999998</v>
          </cell>
        </row>
        <row r="102">
          <cell r="X102">
            <v>547.96956</v>
          </cell>
        </row>
        <row r="103">
          <cell r="X103">
            <v>1537.4302599999999</v>
          </cell>
        </row>
        <row r="112">
          <cell r="X112">
            <v>3565.5064499999999</v>
          </cell>
        </row>
        <row r="116">
          <cell r="X116">
            <v>1073.06278</v>
          </cell>
        </row>
        <row r="120">
          <cell r="X120">
            <v>66.392189999999999</v>
          </cell>
        </row>
        <row r="121">
          <cell r="X121">
            <v>74.721709999999987</v>
          </cell>
        </row>
        <row r="151">
          <cell r="X151">
            <v>10.5725</v>
          </cell>
        </row>
        <row r="152">
          <cell r="X152">
            <v>0.27623999999999999</v>
          </cell>
        </row>
        <row r="213">
          <cell r="X213">
            <v>10.837769999999999</v>
          </cell>
        </row>
        <row r="214">
          <cell r="X214">
            <v>2.1319999999999999E-2</v>
          </cell>
        </row>
        <row r="234">
          <cell r="X234">
            <v>-49.35042</v>
          </cell>
        </row>
        <row r="241">
          <cell r="X241">
            <v>-2.3324199999999999</v>
          </cell>
        </row>
        <row r="252">
          <cell r="X252">
            <v>16318.891347356999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с"/>
      <sheetName val="СВОД"/>
      <sheetName val="ПртФ"/>
      <sheetName val="ЛсзФ"/>
      <sheetName val="ДнгФ"/>
      <sheetName val="Трн"/>
      <sheetName val="Амгу"/>
      <sheetName val="МКема"/>
      <sheetName val="Макс"/>
      <sheetName val="УстьС"/>
      <sheetName val="Светл"/>
      <sheetName val="ПеретычихаЕд"/>
      <sheetName val="Самарга"/>
      <sheetName val="Агзу"/>
      <sheetName val="ДКут"/>
      <sheetName val="Лим"/>
      <sheetName val="Мет"/>
      <sheetName val="Пол"/>
      <sheetName val="ГклФ"/>
      <sheetName val="резерв"/>
      <sheetName val="НхдФ"/>
    </sheetNames>
    <sheetDataSet>
      <sheetData sheetId="0">
        <row r="87">
          <cell r="G87">
            <v>5873.4689696610167</v>
          </cell>
        </row>
        <row r="91">
          <cell r="G91">
            <v>11094.776319999999</v>
          </cell>
        </row>
        <row r="345">
          <cell r="G345">
            <v>649.35394230401653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view="pageBreakPreview" zoomScale="75" zoomScaleNormal="60" zoomScaleSheetLayoutView="75" workbookViewId="0">
      <pane xSplit="2" ySplit="8" topLeftCell="C9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D11" sqref="D11"/>
    </sheetView>
  </sheetViews>
  <sheetFormatPr defaultRowHeight="33.950000000000003" customHeight="1" x14ac:dyDescent="0.25"/>
  <cols>
    <col min="1" max="1" width="7.5703125" style="20" customWidth="1"/>
    <col min="2" max="2" width="84.5703125" style="20" customWidth="1"/>
    <col min="3" max="3" width="13.5703125" style="21" customWidth="1"/>
    <col min="4" max="4" width="20" style="20" customWidth="1"/>
    <col min="5" max="5" width="5.28515625" style="20" customWidth="1"/>
    <col min="6" max="16384" width="9.140625" style="20"/>
  </cols>
  <sheetData>
    <row r="1" spans="1:4" ht="6" customHeight="1" x14ac:dyDescent="0.25">
      <c r="D1" s="22"/>
    </row>
    <row r="2" spans="1:4" ht="21.75" customHeight="1" x14ac:dyDescent="0.25">
      <c r="A2" s="48" t="s">
        <v>0</v>
      </c>
      <c r="B2" s="48"/>
      <c r="C2" s="48"/>
      <c r="D2" s="48"/>
    </row>
    <row r="3" spans="1:4" ht="33.75" customHeight="1" x14ac:dyDescent="0.25">
      <c r="A3" s="49" t="s">
        <v>45</v>
      </c>
      <c r="B3" s="49"/>
      <c r="C3" s="49"/>
      <c r="D3" s="49"/>
    </row>
    <row r="4" spans="1:4" ht="21.75" customHeight="1" x14ac:dyDescent="0.25">
      <c r="A4" s="50" t="s">
        <v>40</v>
      </c>
      <c r="B4" s="50"/>
      <c r="C4" s="50"/>
      <c r="D4" s="50"/>
    </row>
    <row r="5" spans="1:4" ht="4.5" customHeight="1" x14ac:dyDescent="0.25">
      <c r="A5" s="23"/>
      <c r="B5" s="23"/>
      <c r="C5" s="23"/>
      <c r="D5" s="23"/>
    </row>
    <row r="6" spans="1:4" ht="48" customHeight="1" x14ac:dyDescent="0.25">
      <c r="A6" s="33" t="s">
        <v>1</v>
      </c>
      <c r="B6" s="33" t="s">
        <v>2</v>
      </c>
      <c r="C6" s="33" t="s">
        <v>3</v>
      </c>
      <c r="D6" s="38" t="s">
        <v>46</v>
      </c>
    </row>
    <row r="7" spans="1:4" ht="21" customHeight="1" x14ac:dyDescent="0.25">
      <c r="A7" s="24">
        <v>1</v>
      </c>
      <c r="B7" s="24">
        <v>2</v>
      </c>
      <c r="C7" s="24">
        <v>3</v>
      </c>
      <c r="D7" s="24">
        <v>4</v>
      </c>
    </row>
    <row r="8" spans="1:4" ht="20.25" customHeight="1" x14ac:dyDescent="0.25">
      <c r="A8" s="51" t="s">
        <v>4</v>
      </c>
      <c r="B8" s="51"/>
      <c r="C8" s="51"/>
      <c r="D8" s="51"/>
    </row>
    <row r="9" spans="1:4" ht="27" customHeight="1" x14ac:dyDescent="0.25">
      <c r="A9" s="1" t="s">
        <v>28</v>
      </c>
      <c r="B9" s="25" t="s">
        <v>29</v>
      </c>
      <c r="C9" s="28" t="s">
        <v>30</v>
      </c>
      <c r="D9" s="42">
        <f>[1]МКема!$X$9</f>
        <v>957.57900000000006</v>
      </c>
    </row>
    <row r="10" spans="1:4" ht="30.95" customHeight="1" x14ac:dyDescent="0.25">
      <c r="A10" s="1" t="s">
        <v>11</v>
      </c>
      <c r="B10" s="25" t="s">
        <v>32</v>
      </c>
      <c r="C10" s="28" t="s">
        <v>30</v>
      </c>
      <c r="D10" s="42">
        <f>[1]МКема!$X$12</f>
        <v>934.02299999999991</v>
      </c>
    </row>
    <row r="11" spans="1:4" ht="30.95" customHeight="1" x14ac:dyDescent="0.25">
      <c r="A11" s="1" t="s">
        <v>16</v>
      </c>
      <c r="B11" s="25" t="s">
        <v>34</v>
      </c>
      <c r="C11" s="28" t="s">
        <v>6</v>
      </c>
      <c r="D11" s="42">
        <f>[1]МКема!$X$13/[1]МКема!$X$12*100</f>
        <v>10.730503103242642</v>
      </c>
    </row>
    <row r="12" spans="1:4" ht="30.95" customHeight="1" x14ac:dyDescent="0.25">
      <c r="A12" s="1" t="s">
        <v>22</v>
      </c>
      <c r="B12" s="25" t="s">
        <v>33</v>
      </c>
      <c r="C12" s="28" t="s">
        <v>30</v>
      </c>
      <c r="D12" s="42">
        <f>D10-D11</f>
        <v>923.29249689675726</v>
      </c>
    </row>
    <row r="13" spans="1:4" ht="30.95" customHeight="1" x14ac:dyDescent="0.25">
      <c r="A13" s="2" t="s">
        <v>31</v>
      </c>
      <c r="B13" s="29" t="s">
        <v>38</v>
      </c>
      <c r="C13" s="28" t="s">
        <v>30</v>
      </c>
      <c r="D13" s="43">
        <f>[1]МКема!$X$20</f>
        <v>597.15100000000007</v>
      </c>
    </row>
    <row r="14" spans="1:4" ht="26.25" customHeight="1" x14ac:dyDescent="0.25">
      <c r="A14" s="52" t="s">
        <v>7</v>
      </c>
      <c r="B14" s="53"/>
      <c r="C14" s="53"/>
      <c r="D14" s="54"/>
    </row>
    <row r="15" spans="1:4" ht="35.450000000000003" customHeight="1" x14ac:dyDescent="0.25">
      <c r="A15" s="2">
        <f>A12+1</f>
        <v>5</v>
      </c>
      <c r="B15" s="39" t="s">
        <v>42</v>
      </c>
      <c r="C15" s="27" t="s">
        <v>8</v>
      </c>
      <c r="D15" s="37">
        <f>'[2]Свод пос'!$G$87</f>
        <v>5873.4689696610167</v>
      </c>
    </row>
    <row r="16" spans="1:4" ht="49.5" customHeight="1" x14ac:dyDescent="0.25">
      <c r="A16" s="2">
        <f>A15+1</f>
        <v>6</v>
      </c>
      <c r="B16" s="25" t="s">
        <v>35</v>
      </c>
      <c r="C16" s="31" t="s">
        <v>8</v>
      </c>
      <c r="D16" s="37">
        <f>'[2]Свод пос'!$G$91</f>
        <v>11094.776319999999</v>
      </c>
    </row>
    <row r="17" spans="1:4" ht="21" customHeight="1" x14ac:dyDescent="0.25">
      <c r="A17" s="2">
        <f>A16+1</f>
        <v>7</v>
      </c>
      <c r="B17" s="25" t="s">
        <v>39</v>
      </c>
      <c r="C17" s="31" t="s">
        <v>8</v>
      </c>
      <c r="D17" s="37">
        <f>[1]МКема!$X$252</f>
        <v>16318.891347356999</v>
      </c>
    </row>
    <row r="18" spans="1:4" ht="36" customHeight="1" x14ac:dyDescent="0.25">
      <c r="A18" s="2">
        <f>A17+1</f>
        <v>8</v>
      </c>
      <c r="B18" s="25" t="s">
        <v>41</v>
      </c>
      <c r="C18" s="31" t="s">
        <v>8</v>
      </c>
      <c r="D18" s="37">
        <f>D15-D17</f>
        <v>-10445.422377695983</v>
      </c>
    </row>
    <row r="19" spans="1:4" ht="33.950000000000003" customHeight="1" x14ac:dyDescent="0.25">
      <c r="A19" s="2">
        <f>A18+1</f>
        <v>9</v>
      </c>
      <c r="B19" s="25" t="s">
        <v>36</v>
      </c>
      <c r="C19" s="31" t="s">
        <v>8</v>
      </c>
      <c r="D19" s="37">
        <f>'[2]Свод пос'!$G$345</f>
        <v>649.35394230401653</v>
      </c>
    </row>
    <row r="20" spans="1:4" ht="33.950000000000003" customHeight="1" x14ac:dyDescent="0.25">
      <c r="D20" s="32"/>
    </row>
    <row r="21" spans="1:4" ht="33.950000000000003" customHeight="1" x14ac:dyDescent="0.25">
      <c r="D21" s="32"/>
    </row>
  </sheetData>
  <mergeCells count="5">
    <mergeCell ref="A2:D2"/>
    <mergeCell ref="A3:D3"/>
    <mergeCell ref="A4:D4"/>
    <mergeCell ref="A8:D8"/>
    <mergeCell ref="A14:D14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C18" sqref="C18"/>
    </sheetView>
  </sheetViews>
  <sheetFormatPr defaultRowHeight="12.75" x14ac:dyDescent="0.2"/>
  <cols>
    <col min="1" max="1" width="8.28515625" style="3" customWidth="1"/>
    <col min="2" max="2" width="60.28515625" style="3" customWidth="1"/>
    <col min="3" max="3" width="18.42578125" style="3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 x14ac:dyDescent="0.2">
      <c r="A1" s="35"/>
      <c r="B1" s="35"/>
      <c r="C1" s="36"/>
    </row>
    <row r="2" spans="1:8" ht="57.75" customHeight="1" x14ac:dyDescent="0.3">
      <c r="A2" s="56" t="s">
        <v>47</v>
      </c>
      <c r="B2" s="56"/>
      <c r="C2" s="56"/>
      <c r="D2" s="56"/>
      <c r="E2" s="56"/>
      <c r="F2" s="56"/>
      <c r="G2" s="56"/>
      <c r="H2" s="56"/>
    </row>
    <row r="3" spans="1:8" ht="5.25" customHeight="1" x14ac:dyDescent="0.3">
      <c r="A3" s="34"/>
      <c r="B3" s="34"/>
      <c r="C3" s="34"/>
    </row>
    <row r="4" spans="1:8" ht="20.25" customHeight="1" x14ac:dyDescent="0.3">
      <c r="A4" s="30" t="s">
        <v>40</v>
      </c>
      <c r="B4" s="4"/>
      <c r="C4" s="5" t="s">
        <v>9</v>
      </c>
    </row>
    <row r="5" spans="1:8" ht="6" customHeight="1" x14ac:dyDescent="0.25">
      <c r="A5" s="4"/>
      <c r="B5" s="4"/>
      <c r="C5" s="5"/>
    </row>
    <row r="6" spans="1:8" ht="18" customHeight="1" x14ac:dyDescent="0.2">
      <c r="A6" s="57" t="s">
        <v>10</v>
      </c>
      <c r="B6" s="57" t="s">
        <v>2</v>
      </c>
      <c r="C6" s="60" t="s">
        <v>48</v>
      </c>
    </row>
    <row r="7" spans="1:8" ht="18" customHeight="1" x14ac:dyDescent="0.2">
      <c r="A7" s="58"/>
      <c r="B7" s="58"/>
      <c r="C7" s="60"/>
    </row>
    <row r="8" spans="1:8" ht="18" customHeight="1" x14ac:dyDescent="0.2">
      <c r="A8" s="59"/>
      <c r="B8" s="59"/>
      <c r="C8" s="60"/>
    </row>
    <row r="9" spans="1:8" x14ac:dyDescent="0.2">
      <c r="A9" s="6">
        <v>1</v>
      </c>
      <c r="B9" s="6">
        <v>2</v>
      </c>
      <c r="C9" s="6">
        <v>3</v>
      </c>
    </row>
    <row r="10" spans="1:8" s="9" customFormat="1" ht="18.75" customHeight="1" x14ac:dyDescent="0.2">
      <c r="A10" s="7">
        <v>1</v>
      </c>
      <c r="B10" s="8" t="s">
        <v>37</v>
      </c>
      <c r="C10" s="45">
        <f>[1]МКема!$X$65+[1]МКема!$X$71+[1]МКема!$X$102-[1]МКема!$X$234</f>
        <v>8782.4301800000012</v>
      </c>
    </row>
    <row r="11" spans="1:8" s="9" customFormat="1" ht="31.5" x14ac:dyDescent="0.2">
      <c r="A11" s="11" t="s">
        <v>11</v>
      </c>
      <c r="B11" s="8" t="s">
        <v>12</v>
      </c>
      <c r="C11" s="45">
        <f>SUM(C12:C13)</f>
        <v>4638.5692300000001</v>
      </c>
    </row>
    <row r="12" spans="1:8" ht="18" customHeight="1" x14ac:dyDescent="0.2">
      <c r="A12" s="10" t="s">
        <v>13</v>
      </c>
      <c r="B12" s="12" t="s">
        <v>14</v>
      </c>
      <c r="C12" s="46">
        <f>[1]МКема!$X$112</f>
        <v>3565.5064499999999</v>
      </c>
    </row>
    <row r="13" spans="1:8" ht="18" customHeight="1" x14ac:dyDescent="0.2">
      <c r="A13" s="10" t="s">
        <v>15</v>
      </c>
      <c r="B13" s="12" t="s">
        <v>43</v>
      </c>
      <c r="C13" s="46">
        <f>[1]МКема!$X$116</f>
        <v>1073.06278</v>
      </c>
    </row>
    <row r="14" spans="1:8" s="9" customFormat="1" ht="18" customHeight="1" x14ac:dyDescent="0.2">
      <c r="A14" s="7" t="s">
        <v>16</v>
      </c>
      <c r="B14" s="13" t="s">
        <v>17</v>
      </c>
      <c r="C14" s="45">
        <f>SUM(C15:C16)</f>
        <v>162.82173</v>
      </c>
    </row>
    <row r="15" spans="1:8" ht="18" customHeight="1" x14ac:dyDescent="0.2">
      <c r="A15" s="10" t="s">
        <v>18</v>
      </c>
      <c r="B15" s="12" t="s">
        <v>19</v>
      </c>
      <c r="C15" s="46">
        <f>[1]МКема!$X$120+[1]МКема!$X$213+[1]МКема!$X$151</f>
        <v>87.802460000000011</v>
      </c>
    </row>
    <row r="16" spans="1:8" ht="18" customHeight="1" x14ac:dyDescent="0.2">
      <c r="A16" s="10" t="s">
        <v>20</v>
      </c>
      <c r="B16" s="12" t="s">
        <v>21</v>
      </c>
      <c r="C16" s="46">
        <f>[1]МКема!$X$121+[1]МКема!$X$152+[1]МКема!$X$214</f>
        <v>75.019269999999992</v>
      </c>
    </row>
    <row r="17" spans="1:5" s="9" customFormat="1" ht="18" customHeight="1" x14ac:dyDescent="0.2">
      <c r="A17" s="7" t="s">
        <v>22</v>
      </c>
      <c r="B17" s="13" t="s">
        <v>23</v>
      </c>
      <c r="C17" s="45">
        <f>[1]МКема!$X$103</f>
        <v>1537.4302599999999</v>
      </c>
    </row>
    <row r="18" spans="1:5" s="9" customFormat="1" ht="31.5" x14ac:dyDescent="0.2">
      <c r="A18" s="10" t="s">
        <v>24</v>
      </c>
      <c r="B18" s="14" t="s">
        <v>25</v>
      </c>
      <c r="C18" s="47">
        <f>C20-C10-C11-C14-C17-C19</f>
        <v>1195.307527356998</v>
      </c>
      <c r="D18" s="40"/>
      <c r="E18" s="26"/>
    </row>
    <row r="19" spans="1:5" s="9" customFormat="1" ht="15.75" x14ac:dyDescent="0.2">
      <c r="A19" s="10" t="s">
        <v>5</v>
      </c>
      <c r="B19" s="14" t="s">
        <v>49</v>
      </c>
      <c r="C19" s="44">
        <f>-[1]МКема!$X$241</f>
        <v>2.3324199999999999</v>
      </c>
      <c r="D19" s="41"/>
      <c r="E19" s="26"/>
    </row>
    <row r="20" spans="1:5" s="9" customFormat="1" ht="20.25" customHeight="1" x14ac:dyDescent="0.2">
      <c r="A20" s="7" t="s">
        <v>44</v>
      </c>
      <c r="B20" s="13" t="s">
        <v>26</v>
      </c>
      <c r="C20" s="45">
        <f>'ОснПок ЭлЭн факт2015'!D17</f>
        <v>16318.891347356999</v>
      </c>
      <c r="D20" s="15"/>
    </row>
    <row r="21" spans="1:5" s="19" customFormat="1" ht="9.75" customHeight="1" x14ac:dyDescent="0.2">
      <c r="A21" s="16"/>
      <c r="B21" s="17"/>
      <c r="C21" s="18"/>
    </row>
    <row r="22" spans="1:5" ht="78" customHeight="1" x14ac:dyDescent="0.25">
      <c r="A22" s="55"/>
      <c r="B22" s="55"/>
      <c r="C22" s="55"/>
    </row>
    <row r="23" spans="1:5" x14ac:dyDescent="0.2">
      <c r="A23" s="3" t="s">
        <v>27</v>
      </c>
    </row>
    <row r="25" spans="1:5" ht="15.75" customHeight="1" x14ac:dyDescent="0.2"/>
    <row r="26" spans="1:5" ht="15.75" customHeight="1" x14ac:dyDescent="0.2"/>
    <row r="27" spans="1:5" ht="15.75" customHeight="1" x14ac:dyDescent="0.25">
      <c r="B27" s="4"/>
    </row>
    <row r="28" spans="1:5" ht="15.75" customHeight="1" x14ac:dyDescent="0.25">
      <c r="B28" s="4"/>
    </row>
    <row r="29" spans="1:5" ht="15.75" customHeight="1" x14ac:dyDescent="0.25">
      <c r="B29" s="4"/>
    </row>
    <row r="30" spans="1:5" ht="15.75" customHeight="1" x14ac:dyDescent="0.25">
      <c r="B30" s="4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факт2015</vt:lpstr>
      <vt:lpstr>расх ЭлЭн факт2015</vt:lpstr>
      <vt:lpstr>'ОснПок ЭлЭн факт2015'!Область_печати</vt:lpstr>
      <vt:lpstr>'расх ЭлЭн факт2015'!Область_печати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Бузина Анна Сергеевна</cp:lastModifiedBy>
  <cp:lastPrinted>2011-04-13T04:08:17Z</cp:lastPrinted>
  <dcterms:created xsi:type="dcterms:W3CDTF">2010-09-03T05:16:10Z</dcterms:created>
  <dcterms:modified xsi:type="dcterms:W3CDTF">2016-05-20T06:35:51Z</dcterms:modified>
</cp:coreProperties>
</file>